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9092" windowHeight="7368"/>
  </bookViews>
  <sheets>
    <sheet name="Почепское с.п." sheetId="1" r:id="rId1"/>
  </sheets>
  <calcPr calcId="124519"/>
</workbook>
</file>

<file path=xl/calcChain.xml><?xml version="1.0" encoding="utf-8"?>
<calcChain xmlns="http://schemas.openxmlformats.org/spreadsheetml/2006/main">
  <c r="K11" i="1"/>
  <c r="H12"/>
  <c r="H10" s="1"/>
  <c r="K12"/>
  <c r="K13"/>
  <c r="K14"/>
  <c r="K15"/>
  <c r="K16"/>
  <c r="H17"/>
  <c r="K17" s="1"/>
  <c r="H18"/>
  <c r="J18"/>
  <c r="J10" s="1"/>
  <c r="K18"/>
  <c r="H19"/>
  <c r="I19"/>
  <c r="I10" s="1"/>
  <c r="J19"/>
  <c r="K19"/>
  <c r="J20"/>
  <c r="K20"/>
  <c r="K21"/>
  <c r="K22"/>
  <c r="K23"/>
  <c r="J24"/>
  <c r="K24" s="1"/>
  <c r="K25"/>
  <c r="H26"/>
  <c r="K26"/>
  <c r="J27"/>
  <c r="K27"/>
  <c r="J28"/>
  <c r="K28"/>
  <c r="K29"/>
  <c r="K30"/>
  <c r="H31"/>
  <c r="K31"/>
  <c r="K32"/>
  <c r="J33"/>
  <c r="K33" s="1"/>
  <c r="H34"/>
  <c r="K34" s="1"/>
  <c r="H35"/>
  <c r="K35" s="1"/>
  <c r="H36"/>
  <c r="K36" s="1"/>
  <c r="K37"/>
  <c r="J38"/>
  <c r="K38"/>
  <c r="K39"/>
  <c r="K40"/>
  <c r="K41"/>
  <c r="K42"/>
  <c r="K43"/>
  <c r="K44"/>
  <c r="H45"/>
  <c r="K45"/>
  <c r="H46"/>
  <c r="K46"/>
  <c r="K47"/>
  <c r="K48"/>
  <c r="K49"/>
  <c r="K50"/>
  <c r="K51"/>
  <c r="K52"/>
  <c r="K53"/>
  <c r="K54"/>
  <c r="K55"/>
  <c r="K56"/>
  <c r="K57"/>
  <c r="K58"/>
  <c r="K10" l="1"/>
</calcChain>
</file>

<file path=xl/sharedStrings.xml><?xml version="1.0" encoding="utf-8"?>
<sst xmlns="http://schemas.openxmlformats.org/spreadsheetml/2006/main" count="258" uniqueCount="118">
  <si>
    <t>V</t>
  </si>
  <si>
    <t>Почепское сельское поселение</t>
  </si>
  <si>
    <t>с. Ермоловка - полевая станция</t>
  </si>
  <si>
    <t>проезд</t>
  </si>
  <si>
    <t>20-221-848 ОП МП 48</t>
  </si>
  <si>
    <t>с. Почепское - Среднеикорецкое с.п.</t>
  </si>
  <si>
    <t>20-221-848 ОП МП 47</t>
  </si>
  <si>
    <t>с. Ермоловка - пруд</t>
  </si>
  <si>
    <t>20-221-848 ОП МП 46</t>
  </si>
  <si>
    <t>с. Ермоловка - п. Аношкино</t>
  </si>
  <si>
    <t>20-221-848 ОП МП 45</t>
  </si>
  <si>
    <t>с. Дмитриевка - водозабор</t>
  </si>
  <si>
    <t>20-221-848 ОП МП 44</t>
  </si>
  <si>
    <t>с. Почепское - с. Сторожевское Второе</t>
  </si>
  <si>
    <t>20-221-848 ОП МП 43</t>
  </si>
  <si>
    <t>с. Ермоловка - х. Луговой</t>
  </si>
  <si>
    <t>20-221-848 ОП МП 42</t>
  </si>
  <si>
    <t xml:space="preserve">с. Посепское проезд ул. Красноармейская - с. Тресоруково </t>
  </si>
  <si>
    <t>20-221-848 ОП МП 41</t>
  </si>
  <si>
    <t>с. Почепское проезд ул. Заречная - ул. Красноармейская</t>
  </si>
  <si>
    <t>20-221-848 ОП МП 40</t>
  </si>
  <si>
    <t>х. Луговой - п. Давыдовка</t>
  </si>
  <si>
    <t>20-221-848 ОП МП 39</t>
  </si>
  <si>
    <t>х. Луговой ул. Рабочая</t>
  </si>
  <si>
    <t>улица</t>
  </si>
  <si>
    <t>20-221-848 ОП МП 38</t>
  </si>
  <si>
    <t>х. Луговой подъезд к клатбищу</t>
  </si>
  <si>
    <t>20-221-848 ОП МП 37</t>
  </si>
  <si>
    <t xml:space="preserve">х. Луговой ул. Железнодорожная </t>
  </si>
  <si>
    <t>20-221-848 ОП МП 36</t>
  </si>
  <si>
    <t xml:space="preserve">х. Луговой ул. Солнечная </t>
  </si>
  <si>
    <t>20-221-848 ОП МП 35</t>
  </si>
  <si>
    <t>с. Дмитриевка подъезд к мастерским</t>
  </si>
  <si>
    <t>20-221-848 ОП МП 34</t>
  </si>
  <si>
    <t>с. Почепское - с. Дмитриевка</t>
  </si>
  <si>
    <t>20-221-848 ОП МП 33</t>
  </si>
  <si>
    <t xml:space="preserve">с. Дмитриевка ул.Огородняя </t>
  </si>
  <si>
    <t>20-221-848 ОП МП 32</t>
  </si>
  <si>
    <t>с. Дмитриевка ул. Юбилейная</t>
  </si>
  <si>
    <t>20-221-848 ОП МП 31</t>
  </si>
  <si>
    <t>с. Дмитриевка ул. Октябрьская</t>
  </si>
  <si>
    <t>20-221-848 ОП МП 30</t>
  </si>
  <si>
    <t>с. Ермоловка подъезд к тракторному отряду</t>
  </si>
  <si>
    <t>20-221-848 ОП МП 29</t>
  </si>
  <si>
    <t xml:space="preserve">с. Ермоловка ул. Круглая </t>
  </si>
  <si>
    <t>20-221-848 ОП МП 28</t>
  </si>
  <si>
    <t>с. Ермоловка ул. Колхозная</t>
  </si>
  <si>
    <t>20-221-848 ОП МП 27</t>
  </si>
  <si>
    <t xml:space="preserve">с. Ермоловка ул. Народная </t>
  </si>
  <si>
    <t>20-221-848 ОП МП 26</t>
  </si>
  <si>
    <t>с. Ермоловка ул. Школьная</t>
  </si>
  <si>
    <t>20-221-848 ОП МП 25</t>
  </si>
  <si>
    <t xml:space="preserve">с. Ермоловка ул. Новая </t>
  </si>
  <si>
    <t>20-221-848 ОП МП 24</t>
  </si>
  <si>
    <t xml:space="preserve">с. Ермоловка ул. Зеленая </t>
  </si>
  <si>
    <t>20-221-848 ОП МП 23</t>
  </si>
  <si>
    <t>с. Ермоловка подъезд к клатбищу</t>
  </si>
  <si>
    <t>20-221-848 ОП МП 22</t>
  </si>
  <si>
    <t xml:space="preserve">с. Ермоловка ул. Подгорная </t>
  </si>
  <si>
    <t>20-221-848 ОП МП 21</t>
  </si>
  <si>
    <t>с. Почепское проезд ул. Садовая - ул. Советская</t>
  </si>
  <si>
    <t>20-221-848 ОП МП 20</t>
  </si>
  <si>
    <t>с. Почепское проезд ул. Заречная - ул. Садовая</t>
  </si>
  <si>
    <t>20-221-848 ОП МП 19</t>
  </si>
  <si>
    <t>с. Почепское проезд ул. Заречная - ул. Коммунистическая</t>
  </si>
  <si>
    <t>20-221-848 ОП МП 18</t>
  </si>
  <si>
    <t>с. Почепское ул. Березовая Роща</t>
  </si>
  <si>
    <t>20-221-848 ОП МП 17</t>
  </si>
  <si>
    <t xml:space="preserve">с. Почепское ул.Гагарина </t>
  </si>
  <si>
    <t>20-221-848 ОП МП 16</t>
  </si>
  <si>
    <t>с. Почепское проезд ул. Полевая - ул. Чапаева</t>
  </si>
  <si>
    <t>20-221-848 ОП МП 15</t>
  </si>
  <si>
    <t>с. Почепское ул. Полевая</t>
  </si>
  <si>
    <t>20-221-848 ОП МП 14</t>
  </si>
  <si>
    <t>с. Почепское проезд ул.Гагарина - ул. Красноармейская</t>
  </si>
  <si>
    <t>20-221-848 ОП МП 13</t>
  </si>
  <si>
    <t>с. Почепское ул. ул. Красноармейская</t>
  </si>
  <si>
    <t>20-221-848 ОП МП 12</t>
  </si>
  <si>
    <t>с. Почепское проезд ул.Полевая - ул. Чапаева</t>
  </si>
  <si>
    <t>20-221-848 ОП МП 11</t>
  </si>
  <si>
    <t>с. Почепское ул. Чапаева</t>
  </si>
  <si>
    <t>20-221-848 ОП МП 10</t>
  </si>
  <si>
    <t xml:space="preserve">с. Почепское ул. Заречная </t>
  </si>
  <si>
    <t>20-221-848 ОП МП 09</t>
  </si>
  <si>
    <t xml:space="preserve">с. Почепское ул. Коммунистическая </t>
  </si>
  <si>
    <t>20-221-848 ОП МП 08</t>
  </si>
  <si>
    <t xml:space="preserve">с. Почепское ул. Садовая </t>
  </si>
  <si>
    <t>20-221-848 ОП МП 07</t>
  </si>
  <si>
    <t>с. Почепское проезд ул. Колхозная - ул. Советская</t>
  </si>
  <si>
    <t>20-221-848 ОП МП 06</t>
  </si>
  <si>
    <t>с. Почепское проезд ул. Колхозная - ул. Луговая</t>
  </si>
  <si>
    <t>20-221-848 ОП МП 05</t>
  </si>
  <si>
    <t xml:space="preserve">с. Почепское ул. Колхозная </t>
  </si>
  <si>
    <t>20-221-848 ОП МП 04</t>
  </si>
  <si>
    <t>с. Почепское ул. Спортивная</t>
  </si>
  <si>
    <t>20-221-848 ОП МП 03</t>
  </si>
  <si>
    <t xml:space="preserve">с. Почепское ул. Советская </t>
  </si>
  <si>
    <t>20-221-848 ОП МП 02</t>
  </si>
  <si>
    <t>с. Почепское ул. Луговая</t>
  </si>
  <si>
    <t>20-221-848 ОП МП 01</t>
  </si>
  <si>
    <t>Итого</t>
  </si>
  <si>
    <t>Грунтовая дорога, км</t>
  </si>
  <si>
    <t xml:space="preserve">В т.ч. усовершенствованное (из гр.7), км </t>
  </si>
  <si>
    <t>Твердое покрытие, км</t>
  </si>
  <si>
    <t>Общая протяженность дорог - всего, км</t>
  </si>
  <si>
    <t>Протяженность по типу покрытия (км)</t>
  </si>
  <si>
    <t>Ширина проезжей части</t>
  </si>
  <si>
    <t>Категория дороги         (I-V)</t>
  </si>
  <si>
    <t>Наименование муниципального образования (городского/сельского поселения)</t>
  </si>
  <si>
    <t>Наименование автомобильной дороги</t>
  </si>
  <si>
    <t>Элемент улично-дорожной сети (улица, переулок, тупик, аллея и т.д.)</t>
  </si>
  <si>
    <t>Идентификационный номер</t>
  </si>
  <si>
    <t>№ п/п</t>
  </si>
  <si>
    <t>__________________Бокова В.И.</t>
  </si>
  <si>
    <t>Почепского сельского поселения</t>
  </si>
  <si>
    <t>Глава администрации</t>
  </si>
  <si>
    <t>УТВЕРЖДАЮ:</t>
  </si>
  <si>
    <t>Перечень автомобильных дорог общего пользования местного значения на территории Почепского сельского поселения Лискинского муниципального района Воронежской области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</si>
</sst>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 wrapText="1"/>
      <protection locked="0"/>
    </xf>
    <xf numFmtId="2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 wrapText="1"/>
    </xf>
    <xf numFmtId="2" fontId="1" fillId="2" borderId="5" xfId="0" applyNumberFormat="1" applyFont="1" applyFill="1" applyBorder="1" applyAlignment="1" applyProtection="1">
      <alignment vertical="top" wrapText="1"/>
    </xf>
    <xf numFmtId="0" fontId="1" fillId="2" borderId="5" xfId="0" applyFont="1" applyFill="1" applyBorder="1" applyAlignment="1" applyProtection="1">
      <alignment vertical="top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  <protection locked="0"/>
    </xf>
    <xf numFmtId="1" fontId="0" fillId="0" borderId="8" xfId="0" applyNumberFormat="1" applyBorder="1" applyAlignment="1" applyProtection="1">
      <alignment horizontal="center" vertical="center" wrapText="1"/>
      <protection locked="0"/>
    </xf>
    <xf numFmtId="1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9" xfId="0" applyNumberForma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165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wrapText="1"/>
      <protection locked="0"/>
    </xf>
    <xf numFmtId="165" fontId="3" fillId="0" borderId="2" xfId="0" applyNumberFormat="1" applyFont="1" applyFill="1" applyBorder="1" applyAlignment="1" applyProtection="1">
      <alignment horizontal="center" vertical="center"/>
      <protection locked="0"/>
    </xf>
    <xf numFmtId="165" fontId="3" fillId="0" borderId="2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view="pageBreakPreview" zoomScale="80" zoomScaleSheetLayoutView="80" workbookViewId="0">
      <selection activeCell="I38" sqref="I38"/>
    </sheetView>
  </sheetViews>
  <sheetFormatPr defaultColWidth="9.109375" defaultRowHeight="14.4"/>
  <cols>
    <col min="1" max="1" width="7.109375" style="1" customWidth="1"/>
    <col min="2" max="2" width="23.88671875" style="1" customWidth="1"/>
    <col min="3" max="3" width="14.88671875" style="1" customWidth="1"/>
    <col min="4" max="4" width="34.109375" style="1" customWidth="1"/>
    <col min="5" max="5" width="20.44140625" style="1" customWidth="1"/>
    <col min="6" max="7" width="10.44140625" style="1" customWidth="1"/>
    <col min="8" max="8" width="12.21875" style="1" customWidth="1"/>
    <col min="9" max="9" width="15.5546875" style="1" customWidth="1"/>
    <col min="10" max="10" width="10.21875" style="1" customWidth="1"/>
    <col min="11" max="11" width="14.109375" style="1" customWidth="1"/>
    <col min="12" max="16384" width="9.109375" style="1"/>
  </cols>
  <sheetData>
    <row r="1" spans="1:11" ht="28.8" customHeight="1">
      <c r="B1" s="2"/>
      <c r="C1" s="31" t="s">
        <v>117</v>
      </c>
      <c r="D1" s="31"/>
      <c r="E1" s="31"/>
      <c r="F1" s="31"/>
      <c r="G1" s="31"/>
      <c r="H1" s="31"/>
      <c r="I1" s="31"/>
      <c r="J1" s="2"/>
    </row>
    <row r="2" spans="1:11">
      <c r="C2" s="30"/>
      <c r="D2" s="30"/>
      <c r="E2" s="30"/>
      <c r="F2" s="30"/>
      <c r="G2" s="30"/>
      <c r="H2" s="30"/>
      <c r="I2" s="30"/>
      <c r="K2" s="29" t="s">
        <v>116</v>
      </c>
    </row>
    <row r="3" spans="1:11">
      <c r="C3" s="30"/>
      <c r="D3" s="30"/>
      <c r="E3" s="30"/>
      <c r="F3" s="30"/>
      <c r="G3" s="30"/>
      <c r="H3" s="30"/>
      <c r="I3" s="30"/>
      <c r="K3" s="29" t="s">
        <v>115</v>
      </c>
    </row>
    <row r="4" spans="1:11">
      <c r="C4" s="30"/>
      <c r="D4" s="30"/>
      <c r="E4" s="30"/>
      <c r="F4" s="30"/>
      <c r="G4" s="30"/>
      <c r="H4" s="30"/>
      <c r="I4" s="30"/>
      <c r="K4" s="29" t="s">
        <v>114</v>
      </c>
    </row>
    <row r="5" spans="1:11">
      <c r="K5" s="29" t="s">
        <v>113</v>
      </c>
    </row>
    <row r="7" spans="1:11" s="2" customFormat="1" ht="41.25" customHeight="1">
      <c r="A7" s="25" t="s">
        <v>112</v>
      </c>
      <c r="B7" s="25" t="s">
        <v>111</v>
      </c>
      <c r="C7" s="25" t="s">
        <v>110</v>
      </c>
      <c r="D7" s="25" t="s">
        <v>109</v>
      </c>
      <c r="E7" s="25" t="s">
        <v>108</v>
      </c>
      <c r="F7" s="25" t="s">
        <v>107</v>
      </c>
      <c r="G7" s="25" t="s">
        <v>106</v>
      </c>
      <c r="H7" s="28"/>
      <c r="I7" s="27" t="s">
        <v>105</v>
      </c>
      <c r="J7" s="26"/>
      <c r="K7" s="25" t="s">
        <v>104</v>
      </c>
    </row>
    <row r="8" spans="1:11" s="2" customFormat="1" ht="60" customHeight="1" thickBot="1">
      <c r="A8" s="21"/>
      <c r="B8" s="21"/>
      <c r="C8" s="21"/>
      <c r="D8" s="21"/>
      <c r="E8" s="21"/>
      <c r="F8" s="21"/>
      <c r="G8" s="24"/>
      <c r="H8" s="23" t="s">
        <v>103</v>
      </c>
      <c r="I8" s="23" t="s">
        <v>102</v>
      </c>
      <c r="J8" s="22" t="s">
        <v>101</v>
      </c>
      <c r="K8" s="21"/>
    </row>
    <row r="9" spans="1:11" s="2" customFormat="1" ht="21.75" customHeight="1" thickBot="1">
      <c r="A9" s="20">
        <v>1</v>
      </c>
      <c r="B9" s="18">
        <v>2</v>
      </c>
      <c r="C9" s="18">
        <v>3</v>
      </c>
      <c r="D9" s="18">
        <v>4</v>
      </c>
      <c r="E9" s="18">
        <v>5</v>
      </c>
      <c r="F9" s="19">
        <v>6</v>
      </c>
      <c r="G9" s="19"/>
      <c r="H9" s="19">
        <v>7</v>
      </c>
      <c r="I9" s="18">
        <v>8</v>
      </c>
      <c r="J9" s="18">
        <v>9</v>
      </c>
      <c r="K9" s="17">
        <v>10</v>
      </c>
    </row>
    <row r="10" spans="1:11" s="2" customFormat="1" ht="29.25" customHeight="1">
      <c r="A10" s="16" t="s">
        <v>100</v>
      </c>
      <c r="B10" s="15"/>
      <c r="C10" s="15"/>
      <c r="D10" s="15"/>
      <c r="E10" s="15"/>
      <c r="F10" s="14"/>
      <c r="G10" s="14"/>
      <c r="H10" s="13">
        <f>SUM(H11:H197)</f>
        <v>21.422000000000001</v>
      </c>
      <c r="I10" s="13">
        <f>SUM(I11:I197)</f>
        <v>18.971999999999998</v>
      </c>
      <c r="J10" s="13">
        <f>SUM(J11:J197)</f>
        <v>62.286000000000001</v>
      </c>
      <c r="K10" s="12">
        <f>SUM(K11:K197)</f>
        <v>83.708000000000013</v>
      </c>
    </row>
    <row r="11" spans="1:11" s="2" customFormat="1" ht="29.25" customHeight="1">
      <c r="A11" s="10">
        <v>1</v>
      </c>
      <c r="B11" s="9" t="s">
        <v>99</v>
      </c>
      <c r="C11" s="11" t="s">
        <v>24</v>
      </c>
      <c r="D11" s="7" t="s">
        <v>98</v>
      </c>
      <c r="E11" s="6" t="s">
        <v>1</v>
      </c>
      <c r="F11" s="5" t="s">
        <v>0</v>
      </c>
      <c r="G11" s="5">
        <v>4.5</v>
      </c>
      <c r="H11" s="4">
        <v>1.18</v>
      </c>
      <c r="I11" s="4">
        <v>1.18</v>
      </c>
      <c r="J11" s="4">
        <v>0.84499999999999997</v>
      </c>
      <c r="K11" s="3">
        <f>SUM(J11,H11)</f>
        <v>2.0249999999999999</v>
      </c>
    </row>
    <row r="12" spans="1:11" s="2" customFormat="1" ht="33.6" customHeight="1">
      <c r="A12" s="10">
        <v>2</v>
      </c>
      <c r="B12" s="9" t="s">
        <v>97</v>
      </c>
      <c r="C12" s="11" t="s">
        <v>24</v>
      </c>
      <c r="D12" s="7" t="s">
        <v>96</v>
      </c>
      <c r="E12" s="6" t="s">
        <v>1</v>
      </c>
      <c r="F12" s="5" t="s">
        <v>0</v>
      </c>
      <c r="G12" s="5">
        <v>4.5</v>
      </c>
      <c r="H12" s="4">
        <f>0.99+0.062</f>
        <v>1.052</v>
      </c>
      <c r="I12" s="4">
        <v>0.99</v>
      </c>
      <c r="J12" s="4">
        <v>0</v>
      </c>
      <c r="K12" s="3">
        <f>SUM(J12,H12)</f>
        <v>1.052</v>
      </c>
    </row>
    <row r="13" spans="1:11" s="2" customFormat="1" ht="28.8" customHeight="1">
      <c r="A13" s="10">
        <v>3</v>
      </c>
      <c r="B13" s="9" t="s">
        <v>95</v>
      </c>
      <c r="C13" s="11" t="s">
        <v>24</v>
      </c>
      <c r="D13" s="7" t="s">
        <v>94</v>
      </c>
      <c r="E13" s="6" t="s">
        <v>1</v>
      </c>
      <c r="F13" s="5" t="s">
        <v>0</v>
      </c>
      <c r="G13" s="5">
        <v>3.5</v>
      </c>
      <c r="H13" s="4">
        <v>0</v>
      </c>
      <c r="I13" s="4">
        <v>0</v>
      </c>
      <c r="J13" s="4">
        <v>0.63400000000000001</v>
      </c>
      <c r="K13" s="3">
        <f>SUM(J13,H13)</f>
        <v>0.63400000000000001</v>
      </c>
    </row>
    <row r="14" spans="1:11" s="2" customFormat="1" ht="28.8" customHeight="1">
      <c r="A14" s="10">
        <v>4</v>
      </c>
      <c r="B14" s="9" t="s">
        <v>93</v>
      </c>
      <c r="C14" s="11" t="s">
        <v>24</v>
      </c>
      <c r="D14" s="7" t="s">
        <v>92</v>
      </c>
      <c r="E14" s="6" t="s">
        <v>1</v>
      </c>
      <c r="F14" s="5" t="s">
        <v>0</v>
      </c>
      <c r="G14" s="5">
        <v>4.5</v>
      </c>
      <c r="H14" s="4">
        <v>0.75</v>
      </c>
      <c r="I14" s="4">
        <v>0.75</v>
      </c>
      <c r="J14" s="4">
        <v>0</v>
      </c>
      <c r="K14" s="3">
        <f>SUM(J14,H14)</f>
        <v>0.75</v>
      </c>
    </row>
    <row r="15" spans="1:11" s="2" customFormat="1" ht="39" customHeight="1">
      <c r="A15" s="10">
        <v>5</v>
      </c>
      <c r="B15" s="9" t="s">
        <v>91</v>
      </c>
      <c r="C15" s="8" t="s">
        <v>3</v>
      </c>
      <c r="D15" s="7" t="s">
        <v>90</v>
      </c>
      <c r="E15" s="6" t="s">
        <v>1</v>
      </c>
      <c r="F15" s="5" t="s">
        <v>0</v>
      </c>
      <c r="G15" s="5">
        <v>3.5</v>
      </c>
      <c r="H15" s="4">
        <v>0</v>
      </c>
      <c r="I15" s="4">
        <v>0</v>
      </c>
      <c r="J15" s="4">
        <v>0.86599999999999999</v>
      </c>
      <c r="K15" s="3">
        <f>SUM(J15,H15)</f>
        <v>0.86599999999999999</v>
      </c>
    </row>
    <row r="16" spans="1:11" s="2" customFormat="1" ht="39" customHeight="1">
      <c r="A16" s="10">
        <v>6</v>
      </c>
      <c r="B16" s="9" t="s">
        <v>89</v>
      </c>
      <c r="C16" s="8" t="s">
        <v>3</v>
      </c>
      <c r="D16" s="7" t="s">
        <v>88</v>
      </c>
      <c r="E16" s="6" t="s">
        <v>1</v>
      </c>
      <c r="F16" s="5" t="s">
        <v>0</v>
      </c>
      <c r="G16" s="5">
        <v>3.5</v>
      </c>
      <c r="H16" s="4">
        <v>0</v>
      </c>
      <c r="I16" s="4">
        <v>0</v>
      </c>
      <c r="J16" s="4">
        <v>0.34</v>
      </c>
      <c r="K16" s="3">
        <f>SUM(J16,H16)</f>
        <v>0.34</v>
      </c>
    </row>
    <row r="17" spans="1:11" s="2" customFormat="1" ht="25.2" customHeight="1">
      <c r="A17" s="10">
        <v>7</v>
      </c>
      <c r="B17" s="9" t="s">
        <v>87</v>
      </c>
      <c r="C17" s="11" t="s">
        <v>24</v>
      </c>
      <c r="D17" s="7" t="s">
        <v>86</v>
      </c>
      <c r="E17" s="6" t="s">
        <v>1</v>
      </c>
      <c r="F17" s="5" t="s">
        <v>0</v>
      </c>
      <c r="G17" s="5">
        <v>4</v>
      </c>
      <c r="H17" s="4">
        <f>0.86+0.123</f>
        <v>0.98299999999999998</v>
      </c>
      <c r="I17" s="4">
        <v>0.98299999999999998</v>
      </c>
      <c r="J17" s="4">
        <v>0</v>
      </c>
      <c r="K17" s="3">
        <f>SUM(J17,H17)</f>
        <v>0.98299999999999998</v>
      </c>
    </row>
    <row r="18" spans="1:11" s="2" customFormat="1" ht="35.25" customHeight="1">
      <c r="A18" s="10">
        <v>8</v>
      </c>
      <c r="B18" s="9" t="s">
        <v>85</v>
      </c>
      <c r="C18" s="11" t="s">
        <v>24</v>
      </c>
      <c r="D18" s="7" t="s">
        <v>84</v>
      </c>
      <c r="E18" s="6" t="s">
        <v>1</v>
      </c>
      <c r="F18" s="5" t="s">
        <v>0</v>
      </c>
      <c r="G18" s="5">
        <v>4</v>
      </c>
      <c r="H18" s="4">
        <f>1.33+0.365</f>
        <v>1.6950000000000001</v>
      </c>
      <c r="I18" s="4">
        <v>1.33</v>
      </c>
      <c r="J18" s="4">
        <f>0.54+0.722</f>
        <v>1.262</v>
      </c>
      <c r="K18" s="3">
        <f>SUM(J18,H18)</f>
        <v>2.9569999999999999</v>
      </c>
    </row>
    <row r="19" spans="1:11" s="2" customFormat="1" ht="32.4" customHeight="1">
      <c r="A19" s="10">
        <v>9</v>
      </c>
      <c r="B19" s="9" t="s">
        <v>83</v>
      </c>
      <c r="C19" s="11" t="s">
        <v>24</v>
      </c>
      <c r="D19" s="7" t="s">
        <v>82</v>
      </c>
      <c r="E19" s="6" t="s">
        <v>1</v>
      </c>
      <c r="F19" s="5" t="s">
        <v>0</v>
      </c>
      <c r="G19" s="5">
        <v>4</v>
      </c>
      <c r="H19" s="4">
        <f>0.331+1</f>
        <v>1.331</v>
      </c>
      <c r="I19" s="4">
        <f>0.331+1</f>
        <v>1.331</v>
      </c>
      <c r="J19" s="4">
        <f>0.79+0.37+0.254</f>
        <v>1.4140000000000001</v>
      </c>
      <c r="K19" s="3">
        <f>SUM(J19,H19)</f>
        <v>2.7450000000000001</v>
      </c>
    </row>
    <row r="20" spans="1:11" s="2" customFormat="1" ht="28.8" customHeight="1">
      <c r="A20" s="10">
        <v>10</v>
      </c>
      <c r="B20" s="9" t="s">
        <v>81</v>
      </c>
      <c r="C20" s="11" t="s">
        <v>24</v>
      </c>
      <c r="D20" s="7" t="s">
        <v>80</v>
      </c>
      <c r="E20" s="6" t="s">
        <v>1</v>
      </c>
      <c r="F20" s="5" t="s">
        <v>0</v>
      </c>
      <c r="G20" s="5">
        <v>4.5</v>
      </c>
      <c r="H20" s="4">
        <v>0.64300000000000002</v>
      </c>
      <c r="I20" s="4">
        <v>0.64300000000000002</v>
      </c>
      <c r="J20" s="4">
        <f>0.547+0.49+0.32</f>
        <v>1.357</v>
      </c>
      <c r="K20" s="3">
        <f>SUM(J20,H20)</f>
        <v>2</v>
      </c>
    </row>
    <row r="21" spans="1:11" s="2" customFormat="1" ht="34.5" customHeight="1">
      <c r="A21" s="10">
        <v>11</v>
      </c>
      <c r="B21" s="9" t="s">
        <v>79</v>
      </c>
      <c r="C21" s="8" t="s">
        <v>3</v>
      </c>
      <c r="D21" s="7" t="s">
        <v>78</v>
      </c>
      <c r="E21" s="6" t="s">
        <v>1</v>
      </c>
      <c r="F21" s="5" t="s">
        <v>0</v>
      </c>
      <c r="G21" s="5">
        <v>4.5</v>
      </c>
      <c r="H21" s="4">
        <v>0.42</v>
      </c>
      <c r="I21" s="4">
        <v>0.42</v>
      </c>
      <c r="J21" s="4">
        <v>0</v>
      </c>
      <c r="K21" s="3">
        <f>SUM(J21,H21)</f>
        <v>0.42</v>
      </c>
    </row>
    <row r="22" spans="1:11" s="2" customFormat="1" ht="33.75" customHeight="1">
      <c r="A22" s="10">
        <v>12</v>
      </c>
      <c r="B22" s="9" t="s">
        <v>77</v>
      </c>
      <c r="C22" s="11" t="s">
        <v>24</v>
      </c>
      <c r="D22" s="7" t="s">
        <v>76</v>
      </c>
      <c r="E22" s="6" t="s">
        <v>1</v>
      </c>
      <c r="F22" s="5" t="s">
        <v>0</v>
      </c>
      <c r="G22" s="5">
        <v>4</v>
      </c>
      <c r="H22" s="4">
        <v>0.48499999999999999</v>
      </c>
      <c r="I22" s="4">
        <v>0.48499999999999999</v>
      </c>
      <c r="J22" s="4">
        <v>0.27200000000000002</v>
      </c>
      <c r="K22" s="3">
        <f>SUM(J22,H22)</f>
        <v>0.75700000000000001</v>
      </c>
    </row>
    <row r="23" spans="1:11" s="2" customFormat="1" ht="34.5" customHeight="1">
      <c r="A23" s="10">
        <v>13</v>
      </c>
      <c r="B23" s="9" t="s">
        <v>75</v>
      </c>
      <c r="C23" s="8" t="s">
        <v>3</v>
      </c>
      <c r="D23" s="7" t="s">
        <v>74</v>
      </c>
      <c r="E23" s="6" t="s">
        <v>1</v>
      </c>
      <c r="F23" s="5" t="s">
        <v>0</v>
      </c>
      <c r="G23" s="5">
        <v>4</v>
      </c>
      <c r="H23" s="4">
        <v>0</v>
      </c>
      <c r="I23" s="4">
        <v>0</v>
      </c>
      <c r="J23" s="4">
        <v>0.28499999999999998</v>
      </c>
      <c r="K23" s="3">
        <f>SUM(J23,H23)</f>
        <v>0.28499999999999998</v>
      </c>
    </row>
    <row r="24" spans="1:11" s="2" customFormat="1" ht="24.75" customHeight="1">
      <c r="A24" s="10">
        <v>14</v>
      </c>
      <c r="B24" s="9" t="s">
        <v>73</v>
      </c>
      <c r="C24" s="11" t="s">
        <v>24</v>
      </c>
      <c r="D24" s="7" t="s">
        <v>72</v>
      </c>
      <c r="E24" s="6" t="s">
        <v>1</v>
      </c>
      <c r="F24" s="5" t="s">
        <v>0</v>
      </c>
      <c r="G24" s="5">
        <v>3.5</v>
      </c>
      <c r="H24" s="4">
        <v>0</v>
      </c>
      <c r="I24" s="4">
        <v>0</v>
      </c>
      <c r="J24" s="4">
        <f>0.795+0.393</f>
        <v>1.1880000000000002</v>
      </c>
      <c r="K24" s="3">
        <f>SUM(J24,H24)</f>
        <v>1.1880000000000002</v>
      </c>
    </row>
    <row r="25" spans="1:11" s="2" customFormat="1" ht="36" customHeight="1">
      <c r="A25" s="10">
        <v>15</v>
      </c>
      <c r="B25" s="9" t="s">
        <v>71</v>
      </c>
      <c r="C25" s="8" t="s">
        <v>3</v>
      </c>
      <c r="D25" s="7" t="s">
        <v>70</v>
      </c>
      <c r="E25" s="6" t="s">
        <v>1</v>
      </c>
      <c r="F25" s="5" t="s">
        <v>0</v>
      </c>
      <c r="G25" s="5">
        <v>3.5</v>
      </c>
      <c r="H25" s="4">
        <v>0</v>
      </c>
      <c r="I25" s="4">
        <v>0</v>
      </c>
      <c r="J25" s="4">
        <v>0.23100000000000001</v>
      </c>
      <c r="K25" s="3">
        <f>SUM(J25,H25)</f>
        <v>0.23100000000000001</v>
      </c>
    </row>
    <row r="26" spans="1:11" s="2" customFormat="1" ht="34.799999999999997" customHeight="1">
      <c r="A26" s="10">
        <v>16</v>
      </c>
      <c r="B26" s="9" t="s">
        <v>69</v>
      </c>
      <c r="C26" s="11" t="s">
        <v>24</v>
      </c>
      <c r="D26" s="7" t="s">
        <v>68</v>
      </c>
      <c r="E26" s="6" t="s">
        <v>1</v>
      </c>
      <c r="F26" s="5" t="s">
        <v>0</v>
      </c>
      <c r="G26" s="5">
        <v>4</v>
      </c>
      <c r="H26" s="4">
        <f>0.183+0.063+0.25</f>
        <v>0.496</v>
      </c>
      <c r="I26" s="4">
        <v>0.496</v>
      </c>
      <c r="J26" s="4">
        <v>0.44</v>
      </c>
      <c r="K26" s="3">
        <f>SUM(J26,H26)</f>
        <v>0.93599999999999994</v>
      </c>
    </row>
    <row r="27" spans="1:11" s="2" customFormat="1" ht="30.6" customHeight="1">
      <c r="A27" s="10">
        <v>17</v>
      </c>
      <c r="B27" s="9" t="s">
        <v>67</v>
      </c>
      <c r="C27" s="11" t="s">
        <v>24</v>
      </c>
      <c r="D27" s="7" t="s">
        <v>66</v>
      </c>
      <c r="E27" s="6" t="s">
        <v>1</v>
      </c>
      <c r="F27" s="5" t="s">
        <v>0</v>
      </c>
      <c r="G27" s="5">
        <v>4</v>
      </c>
      <c r="H27" s="4">
        <v>0</v>
      </c>
      <c r="I27" s="4">
        <v>0</v>
      </c>
      <c r="J27" s="4">
        <f>1.17+0.793</f>
        <v>1.9630000000000001</v>
      </c>
      <c r="K27" s="3">
        <f>SUM(J27,H27)</f>
        <v>1.9630000000000001</v>
      </c>
    </row>
    <row r="28" spans="1:11" s="2" customFormat="1" ht="36" customHeight="1">
      <c r="A28" s="10">
        <v>18</v>
      </c>
      <c r="B28" s="9" t="s">
        <v>65</v>
      </c>
      <c r="C28" s="8" t="s">
        <v>3</v>
      </c>
      <c r="D28" s="7" t="s">
        <v>64</v>
      </c>
      <c r="E28" s="6" t="s">
        <v>1</v>
      </c>
      <c r="F28" s="5" t="s">
        <v>0</v>
      </c>
      <c r="G28" s="5">
        <v>4</v>
      </c>
      <c r="H28" s="4">
        <v>0.22</v>
      </c>
      <c r="I28" s="4">
        <v>0.22</v>
      </c>
      <c r="J28" s="4">
        <f>0.345+0.246</f>
        <v>0.59099999999999997</v>
      </c>
      <c r="K28" s="3">
        <f>SUM(J28,H28)</f>
        <v>0.81099999999999994</v>
      </c>
    </row>
    <row r="29" spans="1:11" s="2" customFormat="1" ht="36.75" customHeight="1">
      <c r="A29" s="10">
        <v>19</v>
      </c>
      <c r="B29" s="9" t="s">
        <v>63</v>
      </c>
      <c r="C29" s="8" t="s">
        <v>3</v>
      </c>
      <c r="D29" s="7" t="s">
        <v>62</v>
      </c>
      <c r="E29" s="6" t="s">
        <v>1</v>
      </c>
      <c r="F29" s="5" t="s">
        <v>0</v>
      </c>
      <c r="G29" s="5">
        <v>3.5</v>
      </c>
      <c r="H29" s="4">
        <v>0.18</v>
      </c>
      <c r="I29" s="4">
        <v>0.18</v>
      </c>
      <c r="J29" s="4">
        <v>0</v>
      </c>
      <c r="K29" s="3">
        <f>SUM(J29,H29)</f>
        <v>0.18</v>
      </c>
    </row>
    <row r="30" spans="1:11" s="2" customFormat="1" ht="36.75" customHeight="1">
      <c r="A30" s="10">
        <v>20</v>
      </c>
      <c r="B30" s="9" t="s">
        <v>61</v>
      </c>
      <c r="C30" s="8" t="s">
        <v>3</v>
      </c>
      <c r="D30" s="7" t="s">
        <v>60</v>
      </c>
      <c r="E30" s="6" t="s">
        <v>1</v>
      </c>
      <c r="F30" s="5" t="s">
        <v>0</v>
      </c>
      <c r="G30" s="5">
        <v>3.5</v>
      </c>
      <c r="H30" s="4">
        <v>0</v>
      </c>
      <c r="I30" s="4">
        <v>0</v>
      </c>
      <c r="J30" s="4">
        <v>1.0920000000000001</v>
      </c>
      <c r="K30" s="3">
        <f>SUM(J30,H30)</f>
        <v>1.0920000000000001</v>
      </c>
    </row>
    <row r="31" spans="1:11" s="2" customFormat="1" ht="33.6" customHeight="1">
      <c r="A31" s="10">
        <v>21</v>
      </c>
      <c r="B31" s="9" t="s">
        <v>59</v>
      </c>
      <c r="C31" s="11" t="s">
        <v>24</v>
      </c>
      <c r="D31" s="7" t="s">
        <v>58</v>
      </c>
      <c r="E31" s="6" t="s">
        <v>1</v>
      </c>
      <c r="F31" s="5" t="s">
        <v>0</v>
      </c>
      <c r="G31" s="5">
        <v>4</v>
      </c>
      <c r="H31" s="4">
        <f>1.07+0.23</f>
        <v>1.3</v>
      </c>
      <c r="I31" s="4">
        <v>1.3</v>
      </c>
      <c r="J31" s="4">
        <v>1.4770000000000001</v>
      </c>
      <c r="K31" s="3">
        <f>SUM(J31,H31)</f>
        <v>2.7770000000000001</v>
      </c>
    </row>
    <row r="32" spans="1:11" s="2" customFormat="1" ht="33" customHeight="1">
      <c r="A32" s="10">
        <v>22</v>
      </c>
      <c r="B32" s="9" t="s">
        <v>57</v>
      </c>
      <c r="C32" s="8" t="s">
        <v>3</v>
      </c>
      <c r="D32" s="7" t="s">
        <v>56</v>
      </c>
      <c r="E32" s="6" t="s">
        <v>1</v>
      </c>
      <c r="F32" s="5" t="s">
        <v>0</v>
      </c>
      <c r="G32" s="5">
        <v>4</v>
      </c>
      <c r="H32" s="4">
        <v>0.1</v>
      </c>
      <c r="I32" s="4">
        <v>0.1</v>
      </c>
      <c r="J32" s="4">
        <v>0</v>
      </c>
      <c r="K32" s="3">
        <f>SUM(J32,H32)</f>
        <v>0.1</v>
      </c>
    </row>
    <row r="33" spans="1:11" s="2" customFormat="1" ht="33" customHeight="1">
      <c r="A33" s="10">
        <v>23</v>
      </c>
      <c r="B33" s="9" t="s">
        <v>55</v>
      </c>
      <c r="C33" s="11" t="s">
        <v>24</v>
      </c>
      <c r="D33" s="7" t="s">
        <v>54</v>
      </c>
      <c r="E33" s="6" t="s">
        <v>1</v>
      </c>
      <c r="F33" s="5" t="s">
        <v>0</v>
      </c>
      <c r="G33" s="5">
        <v>4</v>
      </c>
      <c r="H33" s="4">
        <v>1.6240000000000001</v>
      </c>
      <c r="I33" s="4">
        <v>1.6240000000000001</v>
      </c>
      <c r="J33" s="4">
        <f>0.178+0.282+0.052+0.215</f>
        <v>0.72699999999999998</v>
      </c>
      <c r="K33" s="3">
        <f>SUM(J33,H33)</f>
        <v>2.351</v>
      </c>
    </row>
    <row r="34" spans="1:11" s="2" customFormat="1" ht="32.4" customHeight="1">
      <c r="A34" s="10">
        <v>24</v>
      </c>
      <c r="B34" s="9" t="s">
        <v>53</v>
      </c>
      <c r="C34" s="11" t="s">
        <v>24</v>
      </c>
      <c r="D34" s="7" t="s">
        <v>52</v>
      </c>
      <c r="E34" s="6" t="s">
        <v>1</v>
      </c>
      <c r="F34" s="5" t="s">
        <v>0</v>
      </c>
      <c r="G34" s="5">
        <v>4</v>
      </c>
      <c r="H34" s="4">
        <f>1.066+0.42</f>
        <v>1.486</v>
      </c>
      <c r="I34" s="4">
        <v>1.486</v>
      </c>
      <c r="J34" s="4">
        <v>0</v>
      </c>
      <c r="K34" s="3">
        <f>SUM(J34,H34)</f>
        <v>1.486</v>
      </c>
    </row>
    <row r="35" spans="1:11" s="2" customFormat="1" ht="28.2" customHeight="1">
      <c r="A35" s="10">
        <v>25</v>
      </c>
      <c r="B35" s="9" t="s">
        <v>51</v>
      </c>
      <c r="C35" s="11" t="s">
        <v>24</v>
      </c>
      <c r="D35" s="7" t="s">
        <v>50</v>
      </c>
      <c r="E35" s="6" t="s">
        <v>1</v>
      </c>
      <c r="F35" s="5" t="s">
        <v>0</v>
      </c>
      <c r="G35" s="5">
        <v>4</v>
      </c>
      <c r="H35" s="4">
        <f>0.12+0.17</f>
        <v>0.29000000000000004</v>
      </c>
      <c r="I35" s="4">
        <v>0.28999999999999998</v>
      </c>
      <c r="J35" s="4">
        <v>0.13700000000000001</v>
      </c>
      <c r="K35" s="3">
        <f>SUM(J35,H35)</f>
        <v>0.42700000000000005</v>
      </c>
    </row>
    <row r="36" spans="1:11" s="2" customFormat="1" ht="28.2" customHeight="1">
      <c r="A36" s="10">
        <v>26</v>
      </c>
      <c r="B36" s="9" t="s">
        <v>49</v>
      </c>
      <c r="C36" s="11" t="s">
        <v>24</v>
      </c>
      <c r="D36" s="7" t="s">
        <v>48</v>
      </c>
      <c r="E36" s="6" t="s">
        <v>1</v>
      </c>
      <c r="F36" s="5" t="s">
        <v>0</v>
      </c>
      <c r="G36" s="5">
        <v>4</v>
      </c>
      <c r="H36" s="4">
        <f>0.315+0.32</f>
        <v>0.63500000000000001</v>
      </c>
      <c r="I36" s="4">
        <v>0.63500000000000001</v>
      </c>
      <c r="J36" s="4">
        <v>0</v>
      </c>
      <c r="K36" s="3">
        <f>SUM(J36,H36)</f>
        <v>0.63500000000000001</v>
      </c>
    </row>
    <row r="37" spans="1:11" s="2" customFormat="1" ht="28.8" customHeight="1">
      <c r="A37" s="10">
        <v>27</v>
      </c>
      <c r="B37" s="9" t="s">
        <v>47</v>
      </c>
      <c r="C37" s="11" t="s">
        <v>24</v>
      </c>
      <c r="D37" s="7" t="s">
        <v>46</v>
      </c>
      <c r="E37" s="6" t="s">
        <v>1</v>
      </c>
      <c r="F37" s="5" t="s">
        <v>0</v>
      </c>
      <c r="G37" s="5">
        <v>3.5</v>
      </c>
      <c r="H37" s="4">
        <v>0.17499999999999999</v>
      </c>
      <c r="I37" s="4">
        <v>0.17499999999999999</v>
      </c>
      <c r="J37" s="4">
        <v>0.33600000000000002</v>
      </c>
      <c r="K37" s="3">
        <f>SUM(J37,H37)</f>
        <v>0.51100000000000001</v>
      </c>
    </row>
    <row r="38" spans="1:11" s="2" customFormat="1" ht="28.2" customHeight="1">
      <c r="A38" s="10">
        <v>28</v>
      </c>
      <c r="B38" s="9" t="s">
        <v>45</v>
      </c>
      <c r="C38" s="11" t="s">
        <v>24</v>
      </c>
      <c r="D38" s="7" t="s">
        <v>44</v>
      </c>
      <c r="E38" s="6" t="s">
        <v>1</v>
      </c>
      <c r="F38" s="5" t="s">
        <v>0</v>
      </c>
      <c r="G38" s="5">
        <v>3</v>
      </c>
      <c r="H38" s="4">
        <v>0.56799999999999995</v>
      </c>
      <c r="I38" s="4">
        <v>0.56799999999999995</v>
      </c>
      <c r="J38" s="4">
        <f>0.203+0.15+0.132</f>
        <v>0.48499999999999999</v>
      </c>
      <c r="K38" s="3">
        <f>SUM(J38,H38)</f>
        <v>1.0529999999999999</v>
      </c>
    </row>
    <row r="39" spans="1:11" s="2" customFormat="1" ht="38.25" customHeight="1">
      <c r="A39" s="10">
        <v>29</v>
      </c>
      <c r="B39" s="9" t="s">
        <v>43</v>
      </c>
      <c r="C39" s="8" t="s">
        <v>3</v>
      </c>
      <c r="D39" s="7" t="s">
        <v>42</v>
      </c>
      <c r="E39" s="6" t="s">
        <v>1</v>
      </c>
      <c r="F39" s="5" t="s">
        <v>0</v>
      </c>
      <c r="G39" s="5">
        <v>4.5</v>
      </c>
      <c r="H39" s="4">
        <v>1.48</v>
      </c>
      <c r="I39" s="4">
        <v>1.48</v>
      </c>
      <c r="J39" s="4">
        <v>0</v>
      </c>
      <c r="K39" s="3">
        <f>SUM(J39,H39)</f>
        <v>1.48</v>
      </c>
    </row>
    <row r="40" spans="1:11" s="2" customFormat="1" ht="27.6" customHeight="1">
      <c r="A40" s="10">
        <v>30</v>
      </c>
      <c r="B40" s="9" t="s">
        <v>41</v>
      </c>
      <c r="C40" s="11" t="s">
        <v>24</v>
      </c>
      <c r="D40" s="7" t="s">
        <v>40</v>
      </c>
      <c r="E40" s="6" t="s">
        <v>1</v>
      </c>
      <c r="F40" s="5" t="s">
        <v>0</v>
      </c>
      <c r="G40" s="5">
        <v>4</v>
      </c>
      <c r="H40" s="4">
        <v>0.90600000000000003</v>
      </c>
      <c r="I40" s="4">
        <v>0</v>
      </c>
      <c r="J40" s="4">
        <v>0.14099999999999999</v>
      </c>
      <c r="K40" s="3">
        <f>SUM(J40,H40)</f>
        <v>1.0469999999999999</v>
      </c>
    </row>
    <row r="41" spans="1:11" s="2" customFormat="1" ht="31.2" customHeight="1">
      <c r="A41" s="10">
        <v>31</v>
      </c>
      <c r="B41" s="9" t="s">
        <v>39</v>
      </c>
      <c r="C41" s="11" t="s">
        <v>24</v>
      </c>
      <c r="D41" s="7" t="s">
        <v>38</v>
      </c>
      <c r="E41" s="6" t="s">
        <v>1</v>
      </c>
      <c r="F41" s="5" t="s">
        <v>0</v>
      </c>
      <c r="G41" s="5">
        <v>4</v>
      </c>
      <c r="H41" s="4">
        <v>0.17799999999999999</v>
      </c>
      <c r="I41" s="4">
        <v>0</v>
      </c>
      <c r="J41" s="4">
        <v>0</v>
      </c>
      <c r="K41" s="3">
        <f>SUM(J41,H41)</f>
        <v>0.17799999999999999</v>
      </c>
    </row>
    <row r="42" spans="1:11" s="2" customFormat="1" ht="30.6" customHeight="1">
      <c r="A42" s="10">
        <v>32</v>
      </c>
      <c r="B42" s="9" t="s">
        <v>37</v>
      </c>
      <c r="C42" s="11" t="s">
        <v>24</v>
      </c>
      <c r="D42" s="7" t="s">
        <v>36</v>
      </c>
      <c r="E42" s="6" t="s">
        <v>1</v>
      </c>
      <c r="F42" s="5" t="s">
        <v>0</v>
      </c>
      <c r="G42" s="5">
        <v>3</v>
      </c>
      <c r="H42" s="4">
        <v>0.68600000000000005</v>
      </c>
      <c r="I42" s="4">
        <v>0.68600000000000005</v>
      </c>
      <c r="J42" s="4">
        <v>0</v>
      </c>
      <c r="K42" s="3">
        <f>SUM(J42,H42)</f>
        <v>0.68600000000000005</v>
      </c>
    </row>
    <row r="43" spans="1:11" s="2" customFormat="1" ht="27" customHeight="1">
      <c r="A43" s="10">
        <v>33</v>
      </c>
      <c r="B43" s="9" t="s">
        <v>35</v>
      </c>
      <c r="C43" s="8" t="s">
        <v>3</v>
      </c>
      <c r="D43" s="7" t="s">
        <v>34</v>
      </c>
      <c r="E43" s="6" t="s">
        <v>1</v>
      </c>
      <c r="F43" s="5" t="s">
        <v>0</v>
      </c>
      <c r="G43" s="5">
        <v>4</v>
      </c>
      <c r="H43" s="4">
        <v>0.61499999999999999</v>
      </c>
      <c r="I43" s="4">
        <v>0.61499999999999999</v>
      </c>
      <c r="J43" s="4">
        <v>0</v>
      </c>
      <c r="K43" s="3">
        <f>SUM(J43,H43)</f>
        <v>0.61499999999999999</v>
      </c>
    </row>
    <row r="44" spans="1:11" s="2" customFormat="1" ht="39" customHeight="1">
      <c r="A44" s="10">
        <v>34</v>
      </c>
      <c r="B44" s="9" t="s">
        <v>33</v>
      </c>
      <c r="C44" s="8" t="s">
        <v>3</v>
      </c>
      <c r="D44" s="7" t="s">
        <v>32</v>
      </c>
      <c r="E44" s="6" t="s">
        <v>1</v>
      </c>
      <c r="F44" s="5" t="s">
        <v>0</v>
      </c>
      <c r="G44" s="5">
        <v>4</v>
      </c>
      <c r="H44" s="4">
        <v>0</v>
      </c>
      <c r="I44" s="4">
        <v>0</v>
      </c>
      <c r="J44" s="4">
        <v>1.1739999999999999</v>
      </c>
      <c r="K44" s="3">
        <f>SUM(J44,H44)</f>
        <v>1.1739999999999999</v>
      </c>
    </row>
    <row r="45" spans="1:11" s="2" customFormat="1" ht="24.6" customHeight="1">
      <c r="A45" s="10">
        <v>35</v>
      </c>
      <c r="B45" s="9" t="s">
        <v>31</v>
      </c>
      <c r="C45" s="11" t="s">
        <v>24</v>
      </c>
      <c r="D45" s="7" t="s">
        <v>30</v>
      </c>
      <c r="E45" s="6" t="s">
        <v>1</v>
      </c>
      <c r="F45" s="5" t="s">
        <v>0</v>
      </c>
      <c r="G45" s="5">
        <v>4</v>
      </c>
      <c r="H45" s="4">
        <f>0.247+0.23</f>
        <v>0.47699999999999998</v>
      </c>
      <c r="I45" s="4">
        <v>0.23</v>
      </c>
      <c r="J45" s="4">
        <v>0.27</v>
      </c>
      <c r="K45" s="3">
        <f>SUM(J45,H45)</f>
        <v>0.747</v>
      </c>
    </row>
    <row r="46" spans="1:11" s="2" customFormat="1" ht="35.25" customHeight="1">
      <c r="A46" s="10">
        <v>36</v>
      </c>
      <c r="B46" s="9" t="s">
        <v>29</v>
      </c>
      <c r="C46" s="11" t="s">
        <v>24</v>
      </c>
      <c r="D46" s="7" t="s">
        <v>28</v>
      </c>
      <c r="E46" s="6" t="s">
        <v>1</v>
      </c>
      <c r="F46" s="5" t="s">
        <v>0</v>
      </c>
      <c r="G46" s="5">
        <v>3.5</v>
      </c>
      <c r="H46" s="4">
        <f>0.692</f>
        <v>0.69199999999999995</v>
      </c>
      <c r="I46" s="4">
        <v>0</v>
      </c>
      <c r="J46" s="4">
        <v>0.26300000000000001</v>
      </c>
      <c r="K46" s="3">
        <f>SUM(J46,H46)</f>
        <v>0.95499999999999996</v>
      </c>
    </row>
    <row r="47" spans="1:11" s="2" customFormat="1" ht="28.2" customHeight="1">
      <c r="A47" s="10">
        <v>37</v>
      </c>
      <c r="B47" s="9" t="s">
        <v>27</v>
      </c>
      <c r="C47" s="8" t="s">
        <v>3</v>
      </c>
      <c r="D47" s="7" t="s">
        <v>26</v>
      </c>
      <c r="E47" s="6" t="s">
        <v>1</v>
      </c>
      <c r="F47" s="5" t="s">
        <v>0</v>
      </c>
      <c r="G47" s="5">
        <v>3.5</v>
      </c>
      <c r="H47" s="4">
        <v>0.14499999999999999</v>
      </c>
      <c r="I47" s="4">
        <v>0.14499999999999999</v>
      </c>
      <c r="J47" s="4">
        <v>0</v>
      </c>
      <c r="K47" s="3">
        <f>SUM(J47,H47)</f>
        <v>0.14499999999999999</v>
      </c>
    </row>
    <row r="48" spans="1:11" s="2" customFormat="1" ht="33.6" customHeight="1">
      <c r="A48" s="10">
        <v>38</v>
      </c>
      <c r="B48" s="9" t="s">
        <v>25</v>
      </c>
      <c r="C48" s="11" t="s">
        <v>24</v>
      </c>
      <c r="D48" s="7" t="s">
        <v>23</v>
      </c>
      <c r="E48" s="6" t="s">
        <v>1</v>
      </c>
      <c r="F48" s="5" t="s">
        <v>0</v>
      </c>
      <c r="G48" s="5">
        <v>4</v>
      </c>
      <c r="H48" s="4">
        <v>0.63</v>
      </c>
      <c r="I48" s="4">
        <v>0.63</v>
      </c>
      <c r="J48" s="4">
        <v>4.2999999999999997E-2</v>
      </c>
      <c r="K48" s="3">
        <f>SUM(J48,H48)</f>
        <v>0.67300000000000004</v>
      </c>
    </row>
    <row r="49" spans="1:11" s="2" customFormat="1" ht="27.6" customHeight="1">
      <c r="A49" s="10">
        <v>39</v>
      </c>
      <c r="B49" s="9" t="s">
        <v>22</v>
      </c>
      <c r="C49" s="8" t="s">
        <v>3</v>
      </c>
      <c r="D49" s="7" t="s">
        <v>21</v>
      </c>
      <c r="E49" s="6" t="s">
        <v>1</v>
      </c>
      <c r="F49" s="5" t="s">
        <v>0</v>
      </c>
      <c r="G49" s="5">
        <v>3.5</v>
      </c>
      <c r="H49" s="4">
        <v>0</v>
      </c>
      <c r="I49" s="4">
        <v>0</v>
      </c>
      <c r="J49" s="4">
        <v>0.20599999999999999</v>
      </c>
      <c r="K49" s="3">
        <f>SUM(J49,H49)</f>
        <v>0.20599999999999999</v>
      </c>
    </row>
    <row r="50" spans="1:11" s="2" customFormat="1" ht="35.25" customHeight="1">
      <c r="A50" s="10">
        <v>40</v>
      </c>
      <c r="B50" s="9" t="s">
        <v>20</v>
      </c>
      <c r="C50" s="8" t="s">
        <v>3</v>
      </c>
      <c r="D50" s="7" t="s">
        <v>19</v>
      </c>
      <c r="E50" s="6" t="s">
        <v>1</v>
      </c>
      <c r="F50" s="5" t="s">
        <v>0</v>
      </c>
      <c r="G50" s="5">
        <v>3.5</v>
      </c>
      <c r="H50" s="4">
        <v>0</v>
      </c>
      <c r="I50" s="4">
        <v>0</v>
      </c>
      <c r="J50" s="4">
        <v>0.85799999999999998</v>
      </c>
      <c r="K50" s="3">
        <f>SUM(J50,H50)</f>
        <v>0.85799999999999998</v>
      </c>
    </row>
    <row r="51" spans="1:11" s="2" customFormat="1" ht="39" customHeight="1">
      <c r="A51" s="10">
        <v>41</v>
      </c>
      <c r="B51" s="9" t="s">
        <v>18</v>
      </c>
      <c r="C51" s="8" t="s">
        <v>3</v>
      </c>
      <c r="D51" s="7" t="s">
        <v>17</v>
      </c>
      <c r="E51" s="6" t="s">
        <v>1</v>
      </c>
      <c r="F51" s="5" t="s">
        <v>0</v>
      </c>
      <c r="G51" s="5">
        <v>3.5</v>
      </c>
      <c r="H51" s="4">
        <v>0</v>
      </c>
      <c r="I51" s="4">
        <v>0</v>
      </c>
      <c r="J51" s="4">
        <v>0.46300000000000002</v>
      </c>
      <c r="K51" s="3">
        <f>SUM(J51,H51)</f>
        <v>0.46300000000000002</v>
      </c>
    </row>
    <row r="52" spans="1:11" s="2" customFormat="1" ht="31.8" customHeight="1">
      <c r="A52" s="10">
        <v>42</v>
      </c>
      <c r="B52" s="9" t="s">
        <v>16</v>
      </c>
      <c r="C52" s="8" t="s">
        <v>3</v>
      </c>
      <c r="D52" s="7" t="s">
        <v>15</v>
      </c>
      <c r="E52" s="6" t="s">
        <v>1</v>
      </c>
      <c r="F52" s="5" t="s">
        <v>0</v>
      </c>
      <c r="G52" s="5">
        <v>3.5</v>
      </c>
      <c r="H52" s="4">
        <v>0</v>
      </c>
      <c r="I52" s="4">
        <v>0</v>
      </c>
      <c r="J52" s="4">
        <v>1.9570000000000001</v>
      </c>
      <c r="K52" s="3">
        <f>SUM(J52,H52)</f>
        <v>1.9570000000000001</v>
      </c>
    </row>
    <row r="53" spans="1:11" s="2" customFormat="1" ht="31.5" customHeight="1">
      <c r="A53" s="10">
        <v>43</v>
      </c>
      <c r="B53" s="9" t="s">
        <v>14</v>
      </c>
      <c r="C53" s="8" t="s">
        <v>3</v>
      </c>
      <c r="D53" s="7" t="s">
        <v>13</v>
      </c>
      <c r="E53" s="6" t="s">
        <v>1</v>
      </c>
      <c r="F53" s="5" t="s">
        <v>0</v>
      </c>
      <c r="G53" s="5">
        <v>3.5</v>
      </c>
      <c r="H53" s="4">
        <v>0</v>
      </c>
      <c r="I53" s="4">
        <v>0</v>
      </c>
      <c r="J53" s="4">
        <v>9.9049999999999994</v>
      </c>
      <c r="K53" s="3">
        <f>SUM(J53,H53)</f>
        <v>9.9049999999999994</v>
      </c>
    </row>
    <row r="54" spans="1:11" s="2" customFormat="1" ht="31.8" customHeight="1">
      <c r="A54" s="10">
        <v>44</v>
      </c>
      <c r="B54" s="9" t="s">
        <v>12</v>
      </c>
      <c r="C54" s="8" t="s">
        <v>3</v>
      </c>
      <c r="D54" s="7" t="s">
        <v>11</v>
      </c>
      <c r="E54" s="6" t="s">
        <v>1</v>
      </c>
      <c r="F54" s="5" t="s">
        <v>0</v>
      </c>
      <c r="G54" s="5">
        <v>3.5</v>
      </c>
      <c r="H54" s="4">
        <v>0</v>
      </c>
      <c r="I54" s="4">
        <v>0</v>
      </c>
      <c r="J54" s="4">
        <v>4.3330000000000002</v>
      </c>
      <c r="K54" s="3">
        <f>SUM(J54,H54)</f>
        <v>4.3330000000000002</v>
      </c>
    </row>
    <row r="55" spans="1:11" s="2" customFormat="1" ht="27" customHeight="1">
      <c r="A55" s="10">
        <v>45</v>
      </c>
      <c r="B55" s="9" t="s">
        <v>10</v>
      </c>
      <c r="C55" s="8" t="s">
        <v>3</v>
      </c>
      <c r="D55" s="7" t="s">
        <v>9</v>
      </c>
      <c r="E55" s="6" t="s">
        <v>1</v>
      </c>
      <c r="F55" s="5" t="s">
        <v>0</v>
      </c>
      <c r="G55" s="5">
        <v>3.5</v>
      </c>
      <c r="H55" s="4">
        <v>0</v>
      </c>
      <c r="I55" s="4">
        <v>0</v>
      </c>
      <c r="J55" s="4">
        <v>8.0280000000000005</v>
      </c>
      <c r="K55" s="3">
        <f>SUM(J55,H55)</f>
        <v>8.0280000000000005</v>
      </c>
    </row>
    <row r="56" spans="1:11" s="2" customFormat="1" ht="28.8" customHeight="1">
      <c r="A56" s="10">
        <v>46</v>
      </c>
      <c r="B56" s="9" t="s">
        <v>8</v>
      </c>
      <c r="C56" s="8" t="s">
        <v>3</v>
      </c>
      <c r="D56" s="7" t="s">
        <v>7</v>
      </c>
      <c r="E56" s="6" t="s">
        <v>1</v>
      </c>
      <c r="F56" s="5" t="s">
        <v>0</v>
      </c>
      <c r="G56" s="5">
        <v>3.5</v>
      </c>
      <c r="H56" s="4">
        <v>0</v>
      </c>
      <c r="I56" s="4">
        <v>0</v>
      </c>
      <c r="J56" s="4">
        <v>4.87</v>
      </c>
      <c r="K56" s="3">
        <f>SUM(J56,H56)</f>
        <v>4.87</v>
      </c>
    </row>
    <row r="57" spans="1:11" s="2" customFormat="1" ht="32.25" customHeight="1">
      <c r="A57" s="10">
        <v>47</v>
      </c>
      <c r="B57" s="9" t="s">
        <v>6</v>
      </c>
      <c r="C57" s="8" t="s">
        <v>3</v>
      </c>
      <c r="D57" s="7" t="s">
        <v>5</v>
      </c>
      <c r="E57" s="6" t="s">
        <v>1</v>
      </c>
      <c r="F57" s="5" t="s">
        <v>0</v>
      </c>
      <c r="G57" s="5">
        <v>3.5</v>
      </c>
      <c r="H57" s="4">
        <v>0</v>
      </c>
      <c r="I57" s="4">
        <v>0</v>
      </c>
      <c r="J57" s="4">
        <v>12.02</v>
      </c>
      <c r="K57" s="3">
        <f>SUM(J57,H57)</f>
        <v>12.02</v>
      </c>
    </row>
    <row r="58" spans="1:11" s="2" customFormat="1" ht="28.2" customHeight="1">
      <c r="A58" s="10">
        <v>48</v>
      </c>
      <c r="B58" s="9" t="s">
        <v>4</v>
      </c>
      <c r="C58" s="8" t="s">
        <v>3</v>
      </c>
      <c r="D58" s="7" t="s">
        <v>2</v>
      </c>
      <c r="E58" s="6" t="s">
        <v>1</v>
      </c>
      <c r="F58" s="5" t="s">
        <v>0</v>
      </c>
      <c r="G58" s="5">
        <v>3.5</v>
      </c>
      <c r="H58" s="4">
        <v>0</v>
      </c>
      <c r="I58" s="4">
        <v>0</v>
      </c>
      <c r="J58" s="4">
        <v>1.8129999999999999</v>
      </c>
      <c r="K58" s="3">
        <f>SUM(J58,H58)</f>
        <v>1.8129999999999999</v>
      </c>
    </row>
  </sheetData>
  <sheetProtection insertRows="0" deleteRows="0" sort="0"/>
  <mergeCells count="9">
    <mergeCell ref="K7:K8"/>
    <mergeCell ref="F7:F8"/>
    <mergeCell ref="G7:G8"/>
    <mergeCell ref="C1:I1"/>
    <mergeCell ref="A7:A8"/>
    <mergeCell ref="B7:B8"/>
    <mergeCell ref="C7:C8"/>
    <mergeCell ref="D7:D8"/>
    <mergeCell ref="E7:E8"/>
  </mergeCells>
  <conditionalFormatting sqref="K11:K58">
    <cfRule type="expression" dxfId="1" priority="2">
      <formula>$H11+$J11&lt;&gt;$K11</formula>
    </cfRule>
  </conditionalFormatting>
  <conditionalFormatting sqref="H10:K10">
    <cfRule type="expression" dxfId="0" priority="1">
      <formula>H$10&lt;&gt;SUM(H$11:H$197)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Почепское с.п.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Pochepskoe</dc:creator>
  <cp:lastModifiedBy>Pochepskoe</cp:lastModifiedBy>
  <cp:lastPrinted>2021-11-26T06:23:42Z</cp:lastPrinted>
  <dcterms:created xsi:type="dcterms:W3CDTF">2021-11-26T06:23:14Z</dcterms:created>
  <dcterms:modified xsi:type="dcterms:W3CDTF">2021-11-26T06:23:56Z</dcterms:modified>
</cp:coreProperties>
</file>